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43560EB8-7560-4452-9102-0D1B3C71A3AE}" xr6:coauthVersionLast="47" xr6:coauthVersionMax="47" xr10:uidLastSave="{00000000-0000-0000-0000-000000000000}"/>
  <bookViews>
    <workbookView xWindow="3780" yWindow="345" windowWidth="29580" windowHeight="18690" tabRatio="653" xr2:uid="{00000000-000D-0000-FFFF-FFFF00000000}"/>
  </bookViews>
  <sheets>
    <sheet name="DBANZAHL" sheetId="2" r:id="rId1"/>
    <sheet name="DBANZAHL2" sheetId="4" r:id="rId2"/>
    <sheet name="DBMIN" sheetId="7" r:id="rId3"/>
    <sheet name="DBMAX" sheetId="6" r:id="rId4"/>
    <sheet name="DBMITTELWERT" sheetId="9" r:id="rId5"/>
    <sheet name="DBAUSZUG" sheetId="10" r:id="rId6"/>
    <sheet name="DBSUMME" sheetId="8" r:id="rId7"/>
    <sheet name="DBPRODUKT" sheetId="12" r:id="rId8"/>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34" i="12" l="1"/>
  <c r="D7" i="12"/>
  <c r="E7" i="12"/>
  <c r="F7" i="12"/>
  <c r="D8" i="12"/>
  <c r="F8" i="12" s="1"/>
  <c r="E8" i="12"/>
  <c r="D9" i="12"/>
  <c r="F9" i="12" s="1"/>
  <c r="E9" i="12"/>
  <c r="D11" i="12"/>
  <c r="E11" i="12"/>
  <c r="F11" i="12"/>
  <c r="B36" i="12" s="1"/>
  <c r="D13" i="12"/>
  <c r="E13" i="12"/>
  <c r="F13" i="12" s="1"/>
  <c r="D14" i="12"/>
  <c r="F14" i="12" s="1"/>
  <c r="E14" i="12"/>
  <c r="D16" i="12"/>
  <c r="F16" i="12" s="1"/>
  <c r="E16" i="12"/>
  <c r="D17" i="12"/>
  <c r="E17" i="12"/>
  <c r="F17" i="12"/>
  <c r="D18" i="12"/>
  <c r="E18" i="12"/>
  <c r="F18" i="12"/>
  <c r="D19" i="12"/>
  <c r="F19" i="12" s="1"/>
  <c r="E19" i="12"/>
  <c r="D20" i="12"/>
  <c r="F20" i="12" s="1"/>
  <c r="E20" i="12"/>
  <c r="D21" i="12"/>
  <c r="E21" i="12"/>
  <c r="F21" i="12"/>
  <c r="D25" i="12"/>
  <c r="E25" i="12"/>
  <c r="F25" i="12" s="1"/>
  <c r="D26" i="12"/>
  <c r="F26" i="12" s="1"/>
  <c r="E26" i="12"/>
  <c r="B34" i="10"/>
  <c r="D7" i="10"/>
  <c r="E7" i="10"/>
  <c r="F7" i="10" s="1"/>
  <c r="D8" i="10"/>
  <c r="F8" i="10" s="1"/>
  <c r="E8" i="10"/>
  <c r="D9" i="10"/>
  <c r="F9" i="10" s="1"/>
  <c r="E9" i="10"/>
  <c r="D11" i="10"/>
  <c r="E11" i="10"/>
  <c r="F11" i="10"/>
  <c r="B36" i="10" s="1"/>
  <c r="D13" i="10"/>
  <c r="E13" i="10"/>
  <c r="F13" i="10"/>
  <c r="D14" i="10"/>
  <c r="F14" i="10" s="1"/>
  <c r="E14" i="10"/>
  <c r="D16" i="10"/>
  <c r="F16" i="10" s="1"/>
  <c r="E16" i="10"/>
  <c r="D17" i="10"/>
  <c r="E17" i="10"/>
  <c r="F17" i="10"/>
  <c r="D18" i="10"/>
  <c r="E18" i="10"/>
  <c r="F18" i="10" s="1"/>
  <c r="D19" i="10"/>
  <c r="F19" i="10" s="1"/>
  <c r="E19" i="10"/>
  <c r="D20" i="10"/>
  <c r="F20" i="10" s="1"/>
  <c r="E20" i="10"/>
  <c r="D21" i="10"/>
  <c r="E21" i="10"/>
  <c r="F21" i="10"/>
  <c r="D25" i="10"/>
  <c r="E25" i="10"/>
  <c r="F25" i="10"/>
  <c r="D26" i="10"/>
  <c r="F26" i="10" s="1"/>
  <c r="E26" i="10"/>
  <c r="B34" i="9"/>
  <c r="D7" i="9"/>
  <c r="E7" i="9"/>
  <c r="F7" i="9"/>
  <c r="D8" i="9"/>
  <c r="F8" i="9" s="1"/>
  <c r="E8" i="9"/>
  <c r="D9" i="9"/>
  <c r="F9" i="9" s="1"/>
  <c r="E9" i="9"/>
  <c r="D11" i="9"/>
  <c r="E11" i="9"/>
  <c r="F11" i="9"/>
  <c r="D13" i="9"/>
  <c r="E13" i="9"/>
  <c r="F13" i="9"/>
  <c r="D14" i="9"/>
  <c r="F14" i="9" s="1"/>
  <c r="E14" i="9"/>
  <c r="D16" i="9"/>
  <c r="F16" i="9" s="1"/>
  <c r="E16" i="9"/>
  <c r="D17" i="9"/>
  <c r="E17" i="9"/>
  <c r="F17" i="9"/>
  <c r="D18" i="9"/>
  <c r="E18" i="9"/>
  <c r="F18" i="9"/>
  <c r="D19" i="9"/>
  <c r="F19" i="9" s="1"/>
  <c r="B36" i="9" s="1"/>
  <c r="E19" i="9"/>
  <c r="D20" i="9"/>
  <c r="F20" i="9" s="1"/>
  <c r="E20" i="9"/>
  <c r="D21" i="9"/>
  <c r="E21" i="9"/>
  <c r="F21" i="9"/>
  <c r="D25" i="9"/>
  <c r="E25" i="9"/>
  <c r="F25" i="9"/>
  <c r="D26" i="9"/>
  <c r="F26" i="9" s="1"/>
  <c r="E26" i="9"/>
  <c r="D7" i="8"/>
  <c r="F7" i="8" s="1"/>
  <c r="E7" i="8"/>
  <c r="B34" i="8" s="1"/>
  <c r="D8" i="8"/>
  <c r="E8" i="8"/>
  <c r="F8" i="8"/>
  <c r="D9" i="8"/>
  <c r="E9" i="8"/>
  <c r="F9" i="8"/>
  <c r="D11" i="8"/>
  <c r="F11" i="8" s="1"/>
  <c r="B36" i="8" s="1"/>
  <c r="E11" i="8"/>
  <c r="D13" i="8"/>
  <c r="F13" i="8" s="1"/>
  <c r="E13" i="8"/>
  <c r="D14" i="8"/>
  <c r="E14" i="8"/>
  <c r="F14" i="8"/>
  <c r="D16" i="8"/>
  <c r="E16" i="8"/>
  <c r="F16" i="8"/>
  <c r="D17" i="8"/>
  <c r="F17" i="8" s="1"/>
  <c r="E17" i="8"/>
  <c r="D18" i="8"/>
  <c r="F18" i="8" s="1"/>
  <c r="E18" i="8"/>
  <c r="D19" i="8"/>
  <c r="E19" i="8"/>
  <c r="F19" i="8"/>
  <c r="D20" i="8"/>
  <c r="E20" i="8"/>
  <c r="F20" i="8"/>
  <c r="D21" i="8"/>
  <c r="F21" i="8" s="1"/>
  <c r="E21" i="8"/>
  <c r="D25" i="8"/>
  <c r="F25" i="8" s="1"/>
  <c r="E25" i="8"/>
  <c r="D26" i="8"/>
  <c r="E26" i="8"/>
  <c r="F26" i="8"/>
  <c r="D7" i="6"/>
  <c r="F7" i="6" s="1"/>
  <c r="B36" i="6" s="1"/>
  <c r="E7" i="6"/>
  <c r="B34" i="6" s="1"/>
  <c r="D8" i="6"/>
  <c r="E8" i="6"/>
  <c r="F8" i="6"/>
  <c r="D9" i="6"/>
  <c r="E9" i="6"/>
  <c r="F9" i="6"/>
  <c r="D11" i="6"/>
  <c r="F11" i="6" s="1"/>
  <c r="E11" i="6"/>
  <c r="D13" i="6"/>
  <c r="F13" i="6" s="1"/>
  <c r="E13" i="6"/>
  <c r="D14" i="6"/>
  <c r="E14" i="6"/>
  <c r="F14" i="6"/>
  <c r="D16" i="6"/>
  <c r="E16" i="6"/>
  <c r="F16" i="6"/>
  <c r="D17" i="6"/>
  <c r="E17" i="6"/>
  <c r="F17" i="6"/>
  <c r="D18" i="6"/>
  <c r="F18" i="6" s="1"/>
  <c r="E18" i="6"/>
  <c r="D19" i="6"/>
  <c r="E19" i="6"/>
  <c r="F19" i="6"/>
  <c r="D20" i="6"/>
  <c r="E20" i="6"/>
  <c r="F20" i="6"/>
  <c r="D21" i="6"/>
  <c r="F21" i="6" s="1"/>
  <c r="E21" i="6"/>
  <c r="D25" i="6"/>
  <c r="F25" i="6" s="1"/>
  <c r="E25" i="6"/>
  <c r="D26" i="6"/>
  <c r="E26" i="6"/>
  <c r="F26" i="6"/>
  <c r="D7" i="7"/>
  <c r="F7" i="7" s="1"/>
  <c r="B36" i="7" s="1"/>
  <c r="E7" i="7"/>
  <c r="B34" i="7" s="1"/>
  <c r="D8" i="7"/>
  <c r="E8" i="7"/>
  <c r="F8" i="7"/>
  <c r="D9" i="7"/>
  <c r="E9" i="7"/>
  <c r="F9" i="7"/>
  <c r="D11" i="7"/>
  <c r="E11" i="7"/>
  <c r="F11" i="7"/>
  <c r="D13" i="7"/>
  <c r="F13" i="7" s="1"/>
  <c r="E13" i="7"/>
  <c r="D14" i="7"/>
  <c r="E14" i="7"/>
  <c r="F14" i="7"/>
  <c r="D16" i="7"/>
  <c r="E16" i="7"/>
  <c r="F16" i="7"/>
  <c r="D17" i="7"/>
  <c r="F17" i="7" s="1"/>
  <c r="E17" i="7"/>
  <c r="D18" i="7"/>
  <c r="F18" i="7" s="1"/>
  <c r="E18" i="7"/>
  <c r="D19" i="7"/>
  <c r="E19" i="7"/>
  <c r="F19" i="7"/>
  <c r="D20" i="7"/>
  <c r="E20" i="7"/>
  <c r="F20" i="7"/>
  <c r="D21" i="7"/>
  <c r="E21" i="7"/>
  <c r="F21" i="7"/>
  <c r="D25" i="7"/>
  <c r="F25" i="7" s="1"/>
  <c r="E25" i="7"/>
  <c r="D26" i="7"/>
  <c r="E26" i="7"/>
  <c r="F26" i="7"/>
  <c r="D7" i="4"/>
  <c r="F7" i="4" s="1"/>
  <c r="E7" i="4"/>
  <c r="D8" i="4"/>
  <c r="E8" i="4"/>
  <c r="F8" i="4"/>
  <c r="D9" i="4"/>
  <c r="E9" i="4"/>
  <c r="F9" i="4"/>
  <c r="D11" i="4"/>
  <c r="F11" i="4" s="1"/>
  <c r="E11" i="4"/>
  <c r="D13" i="4"/>
  <c r="F13" i="4" s="1"/>
  <c r="E13" i="4"/>
  <c r="D14" i="4"/>
  <c r="E14" i="4"/>
  <c r="F14" i="4"/>
  <c r="D16" i="4"/>
  <c r="E16" i="4"/>
  <c r="F16" i="4"/>
  <c r="D17" i="4"/>
  <c r="E17" i="4"/>
  <c r="F17" i="4"/>
  <c r="D18" i="4"/>
  <c r="F18" i="4" s="1"/>
  <c r="E18" i="4"/>
  <c r="D19" i="4"/>
  <c r="E19" i="4"/>
  <c r="F19" i="4"/>
  <c r="D20" i="4"/>
  <c r="E20" i="4"/>
  <c r="F20" i="4"/>
  <c r="D21" i="4"/>
  <c r="F21" i="4" s="1"/>
  <c r="E21" i="4"/>
  <c r="D25" i="4"/>
  <c r="F25" i="4" s="1"/>
  <c r="E25" i="4"/>
  <c r="D26" i="4"/>
  <c r="E26" i="4"/>
  <c r="F26" i="4"/>
  <c r="D7" i="2"/>
  <c r="F7" i="2" s="1"/>
  <c r="E7" i="2"/>
  <c r="D8" i="2"/>
  <c r="E8" i="2"/>
  <c r="F8" i="2"/>
  <c r="D9" i="2"/>
  <c r="E9" i="2"/>
  <c r="F9" i="2"/>
  <c r="B34" i="2" s="1"/>
  <c r="D11" i="2"/>
  <c r="E11" i="2"/>
  <c r="F11" i="2"/>
  <c r="D13" i="2"/>
  <c r="F13" i="2" s="1"/>
  <c r="E13" i="2"/>
  <c r="D14" i="2"/>
  <c r="E14" i="2"/>
  <c r="F14" i="2"/>
  <c r="D16" i="2"/>
  <c r="E16" i="2"/>
  <c r="F16" i="2"/>
  <c r="D17" i="2"/>
  <c r="F17" i="2" s="1"/>
  <c r="E17" i="2"/>
  <c r="D18" i="2"/>
  <c r="F18" i="2" s="1"/>
  <c r="E18" i="2"/>
  <c r="D19" i="2"/>
  <c r="E19" i="2"/>
  <c r="F19" i="2"/>
  <c r="D20" i="2"/>
  <c r="E20" i="2"/>
  <c r="F20" i="2"/>
  <c r="D21" i="2"/>
  <c r="E21" i="2"/>
  <c r="F21" i="2"/>
  <c r="D25" i="2"/>
  <c r="F25" i="2" s="1"/>
  <c r="E25" i="2"/>
  <c r="D26" i="2"/>
  <c r="E26" i="2"/>
  <c r="F26" i="2"/>
  <c r="B36" i="2"/>
  <c r="B36" i="4" l="1"/>
  <c r="B38"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000-000001000000}">
      <text>
        <r>
          <rPr>
            <b/>
            <sz val="8"/>
            <color indexed="81"/>
            <rFont val="Tahoma"/>
          </rPr>
          <t xml:space="preserve">
Die Funktion DBANZAHL hat folgenden Aufbau: 
=DBANZAHL(Datenbank;Datenbankfeld;Suchkriterien)
Die Funktion zählt wieviele Felder einer Zeile bzw. Spalte eine Zahl enthalten, wenn eine definierte Bedingung erfüllt ist.
Datenbank ist der Tabellenteil der ausgewertet werden soll. In diesem Beispiel A6:F26.
Datenbankfeld ist die Zeile bzw. Spalte in der gezählt werden soll. In diesem Beispiel E6:E26.
Suchkriterien bestimmt unter welcher Bedingung bzw. Bedingungen ein Feld gezählt werden soll. In diesem Beispiel muss die Bedingung Absatz zwischen 2.000 und 4.500 und Gewinn zwischen 15.000 € und 30.000 € liegen erfüllt sein.</t>
        </r>
      </text>
    </comment>
    <comment ref="A40" authorId="0" shapeId="0" xr:uid="{00000000-0006-0000-00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gezählt wird wie oft der Umsatz bei DVD's größer als 7.000 € und der Gewinn größer als 3.000 € ist.
4. Erstellen Sie eine Funktion mit DBANZAHL zu dem 3. Arbeitsauftrag. Lassen Sie in der Spalte Absatz zählen.
5. Erstellen Sie in Zeile 56 und 57 eine Bedingung nach der gezählt wird wie oft CD's und DVD's verkauft wurden und er Gewinn größer als 15.000 € ist.
6. Erstellen Sie eine Funktion mit DBANZAHL zu dem 5. Arbeitsauftrag. Lassen Sie in der Spalte Kosten zählen.
7. Erstellen Sie in Zeile 63 bis 66 eine Bedingung nach der gezählt wird wie oft bei allen Produktgruppen der Gewinn kleiner als 15.000 € ist.
8. Erstellen Sie eine Funktion mit DBANZAHL zu dem 7. Arbeitsauftrag. Lassen Sie in der Spalte Gewinn zählen.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100-000001000000}">
      <text>
        <r>
          <rPr>
            <b/>
            <sz val="8"/>
            <color indexed="81"/>
            <rFont val="Tahoma"/>
          </rPr>
          <t xml:space="preserve">
Die Funktion DBANZAHL2 hat folgenden Aufbau: 
=DBANZAHL2(Datenbank;Datenbankfeld;Suchkriterien)
Die Funktion zählt wieviele Felder einer Zeile bzw. Spalte nicht leer sind, wenn eine definierte Bedingung erfüllt ist.
Datenbank ist der Tabellenteil der ausgewertet werden soll. In diesem Beispiel A6:F26.
Datenbankfeld ist die Zeile bzw. Spalte in der gezählt werden soll. In diesem Beispiel E6:E26.
Suchkriterien bestimmt unter welcher Bedingung bzw. Bedingungen ein Feld gezählt werden soll. In diesem Beispiel ist die Bedingung, dass der Gewinn größer als 10.000 ist und ein Umsatz bei Sonderaktionen stattfand.</t>
        </r>
      </text>
    </comment>
    <comment ref="A42" authorId="0" shapeId="0" xr:uid="{00000000-0006-0000-01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52 eine Bedingung nach der gezählt wird wie oft der Umsatz durch Sonderaktionen bei DVD's größer als 7.000 € und der Gewinn größer als 3.000 € ist.
4. Erstellen Sie eine Funktion mit DBANZAHL2 zu dem 3. Arbeitsauftrag. 
5. Erstellen Sie in Zeile 58 und 59 eine Bedingung nach der gezählt wird wie oft CD's und DVD's durch Sonderaktionen verkauft wurden und er Gewinn größer als 15.000 € ist.
6. Erstellen Sie eine Funktion mit DBANZAHL2 zu dem 5. Arbeitsauftrag.
7. Erstellen Sie in Zeile 65 bis 69 eine Bedingung nach der gezählt wird wie oft bei allen Produktgruppen trotz Sonderverkauf der Gewinn kleiner als 15.000 € ist.
8. Erstellen Sie eine Funktion mit DBANZAHL2 zu dem 7. Arbeitsauftrag.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200-000001000000}">
      <text>
        <r>
          <rPr>
            <b/>
            <sz val="8"/>
            <color indexed="81"/>
            <rFont val="Tahoma"/>
          </rPr>
          <t xml:space="preserve">
Die Funktion DBMIN hat folgenden Aufbau: 
=DBMIN(Datenbank;Datenbankfeld;Suchkriterien)
Die Funktion ermittelt den kleinsten Betrag, wenn eine definierte Bedingung erfüllt ist.
Datenbank ist der Tabellenteil der ausgewertet werden soll. In diesem Beispiel A6:F26.
Datenbankfeld ist die Zeile bzw. Spalte in der der Minimalbetrag ermittelt werden soll, in diesem Beispiel E6:E26.
Suchkriterien bestimmt unter welcher Bedingung bzw. Bedingungen der Minimalbetrag ermittelt werden soll. In diesem Beispiel Kosten der Bücher.</t>
        </r>
      </text>
    </comment>
    <comment ref="A40" authorId="0" shapeId="0" xr:uid="{00000000-0006-0000-02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minimale Umsatz bei Büchern ermittelt wird..
4. Erstellen Sie eine Funktion mit DBMIN zu dem 3. Arbeitsauftrag. 
5. Erstellen Sie in Zeile 56 und 57 eine Bedingung nach der der miniimale Umsatz bei CD's und DVD's ermittelt wird, wenn die Kosten höchstens 10.000,00 € betragen. 
6. Erstellen Sie eine Funktion mit DBMIN zu dem 5. Arbeitsauftrag.
7. Erstellen Sie in Zeile 63 bis 66 eine Bedingung nach der der minimale Umsatz ermittelt wird. 
8. Erstellen Sie eine Funktion mit DBMIN zu dem 7. Arbeitsauftrag. Welche einfachere Fuktion wäre hier auch möglich?
9. Erstellen Sie eine Funktion mit DBMIN die den minimalen Gewinn ermittelt. Welche einfachere Fuktion wäre hier auch möglich?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300-000001000000}">
      <text>
        <r>
          <rPr>
            <b/>
            <sz val="8"/>
            <color indexed="81"/>
            <rFont val="Tahoma"/>
          </rPr>
          <t xml:space="preserve">
Die Funktion DBMAX hat folgenden Aufbau: 
=DBMAX(Datenbank;Datenbankfeld;Suchkriterien)
Die Funktion ermittelt den größten Betrag, wenn eine definierte Bedingung erfüllt ist.
Datenbank ist der Tabellenteil der ausgewertet werden soll. In diesem Beispiel A6:F26.
Datenbankfeld ist die Zeile bzw. Spalte in der der Maximalbetrag ermittelt werden soll, in diesem Beispiel E6:E26.
Suchkriterien bestimmt unter welcher Bedingung bzw. Bedingungen der Maximalbetrag ermittelt werden soll. In diesem Beispiel Kosten der Bücher.</t>
        </r>
      </text>
    </comment>
    <comment ref="A40" authorId="0" shapeId="0" xr:uid="{00000000-0006-0000-03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maximale Umsatz bei Füllern ermittelt wird..
4. Erstellen Sie eine Funktion mit DBMAX zu dem 3. Arbeitsauftrag. 
5. Erstellen Sie in Zeile 56 und 57 eine Bedingung nach der der maximale Umsatz bei CD's und DVD's ermittelt wird, wenn die Kosten höchstens 10.000,00 € betragen. 
6. Erstellen Sie eine Funktion mit DBMAX zu dem 5. Arbeitsauftrag.
7. Erstellen Sie in Zeile 63 bis 66 eine Bedingung nach der der maximalie Umsatz ermittelt wird.
8. Erstellen Sie eine Funktion mit DBMAX zu dem 7. Arbeitsauftrag.  Welche einfachere Fuktion wäre hier auch möglich?
9. Erstellen Sie eine Funktion mit DBMAX die den maximalen Gewinn ermittelt. Welche einfachere Fuktion wäre hier auch möglich?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400-000001000000}">
      <text>
        <r>
          <rPr>
            <b/>
            <sz val="8"/>
            <color indexed="81"/>
            <rFont val="Tahoma"/>
          </rPr>
          <t xml:space="preserve">
Die Funktion DBMITTELWERT hat folgenden Aufbau: 
=DBMITTELWERT(Datenbank;Datenbankfeld;Suchkriterien)
Die Funktion ermittelt den Mittelwert, wenn eine definierte Bedingung erfüllt ist.
Datenbank ist der Tabellenteil der ausgewertet werden soll. In diesem Beispiel A6:F26.
Datenbankfeld ist die Zeile bzw. Spalte in der der Mittelwert ermittelt werden soll, in diesem Beispiel E6:E26.
Suchkriterien bestimmt unter welcher Bedingung bzw. Bedingungen der Mittelwert ermittelt werden soll. In diesem Beispiel Kosten der Bücher.</t>
        </r>
      </text>
    </comment>
    <comment ref="A40" authorId="0" shapeId="0" xr:uid="{00000000-0006-0000-04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derdurchschnittliche Umsatz bei DVD's ermittelt wird..
4. Erstellen Sie eine Funktion mit DBMITTELWERT zu dem 3. Arbeitsauftrag. 
5. Erstellen Sie in Zeile 56 und 57 eine Bedingung nach der der durchschnittliche Umsatz bei CD's und DVD's ermittelt wird, wenn die Kosten höchstens 10.000,00 € betragen. 
6. Erstellen Sie eine Funktion mit DBMITTELWERT zu dem 5. Arbeitsauftrag.
7. Erstellen Sie in Zeile 63 bis 66 eine Bedingung nach der der durchschnittliche Umsatz ermittelt wird. 
8. Erstellen Sie eine Funktion mit DBMITTELWERT zu dem 7. Arbeitsauftrag. Welche einfachere Fuktion wäre hier auch möglich?
9. Erstellen Sie eine Funktion mit DBMITTELWERT die den durchschnittlichen Gewinn  ermittelt. Welche einfachere Fuktion wäre hier auch möglich?</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500-000001000000}">
      <text>
        <r>
          <rPr>
            <b/>
            <sz val="8"/>
            <color indexed="81"/>
            <rFont val="Tahoma"/>
          </rPr>
          <t xml:space="preserve">
Die Funktion DBAUSZUG hat folgenden Aufbau: 
=DBAUSZUG(Datenbank;Datenbankfeld;Suchkriterien)
Die Funktion ermittelt einen Inhalt eines Feldes, wenn eine definierte Bedingung erfüllt ist. Sind mehrere Lösungen möglich wird eine Fehlermeldung ausgegeben.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5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der Umsatz bei DVD'sangezeigt wird..
4. Erstellen Sie eine Funktion mit DBAUSZUG zu dem 3. Arbeitsauftrag. 
5. Erstellen Sie in Zeile 56 und 57 eine Bedingung nach der der Umsatz bei CD's und DVD's angezeigt wird, wenn die Kosten höchstens 5.000,00 € betragen. 
6. Erstellen Sie eine Funktion mit DBAUSZUG zu dem 5. Arbeitsauftrag.
7. Erstellen Sie in Zeile 63  eine Bedingung nach der der Gewinn für Fülle rermittelt wird, wenn der Umsatz mehr als 60.000 € beträgt.
8. Erstellen Sie eine Funktion mit DBAUSZUG nach der der Gewinn für Füller ermittelt wird.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600-000001000000}">
      <text>
        <r>
          <rPr>
            <b/>
            <sz val="8"/>
            <color indexed="81"/>
            <rFont val="Tahoma"/>
          </rPr>
          <t xml:space="preserve">
Die Funktion DBSUMME hat folgenden Aufbau: 
=DBSUMME(Datenbank;Datenbankfeld;Suchkriterien)
Die Funktion ermittelt die Summe, wenn eine definierte Bedingung erfüllt ist.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600-000002000000}">
      <text>
        <r>
          <rPr>
            <b/>
            <sz val="8"/>
            <color indexed="81"/>
            <rFont val="Tahoma"/>
          </rPr>
          <t xml:space="preserve">Arbeitsauftrag:
</t>
        </r>
        <r>
          <rPr>
            <sz val="8"/>
            <color indexed="81"/>
            <rFont val="Tahoma"/>
            <family val="2"/>
          </rPr>
          <t>1. Stellen Sie ein, dass die Kommentare mit ausgedruckt werden und dass die Tabelle so angepasst wird, dass diese auf eine DIN-A4 Seite passt. 
2. Geben Sie in einer Kopfzeile Ihren Namen und das heutige Datum ein.
3. Erstellen Sie in Zeile 50 eine Bedingung nach der die Summe beim Umsatz bei DVD's ermittelt wird..
4. Erstellen Sie eine Funktion mit DBSUMME zu dem 3. Arbeitsauftrag. 
5. Erstellen Sie in Zeile 56 und 57 eine Bedingung nach der die Summe Umsatz bei CD's und DVD's ermittelt wird, wenn die Kosten höchstens 10.000,00 € betragen. 
6. Erstellen Sie eine Funktion mit DBSUMME zu dem 5. Arbeitsauftrag.
7. Erstellen Sie in Zeile 63 bis 66 eine Bedingung nach der die Summe Gewinn ermittelt wird. 
8. Erstellen Sie eine Funktion mit DBSUMME zu dem 7. Arbeitsauftrag. Welche einfachere Fuktion wäre hier auch möglich?
9. Erstellen Sie eine Funktion mit DBSUMME die die Summe des Gewinns bei CD' und DVD's ermittelt.</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 authorId="0" shapeId="0" xr:uid="{00000000-0006-0000-0700-000001000000}">
      <text>
        <r>
          <rPr>
            <b/>
            <sz val="8"/>
            <color indexed="81"/>
            <rFont val="Tahoma"/>
          </rPr>
          <t xml:space="preserve">
Die FunktionDBPRODUKT hat folgenden Aufbau: 
=DBPRODUKT(Datenbank;Datenbankfeld;Suchkriterien)
Die Funktion ermittelt das Produktaus Faktoren, wenn eine definierte Bedingung erfüllt ist.
Datenbank ist der Tabellenteil der ausgewertet werden soll. In diesem Beispiel A6:F26.
Datenbankfeld ist die Zeile bzw. Spalte in der die Summe ermittelt werden soll, in diesem Beispiel E6:E26.
Suchkriterien bestimmt unter welcher Bedingung bzw. Bedingungen die Summe ermittelt werden soll. In diesem Beispiel Kosten der Bücher.</t>
        </r>
      </text>
    </comment>
    <comment ref="A40" authorId="0" shapeId="0" xr:uid="{00000000-0006-0000-0700-000002000000}">
      <text>
        <r>
          <rPr>
            <b/>
            <sz val="8"/>
            <color indexed="81"/>
            <rFont val="Tahoma"/>
          </rPr>
          <t xml:space="preserve">Arbeitsauftrag:
</t>
        </r>
        <r>
          <rPr>
            <sz val="8"/>
            <color indexed="81"/>
            <rFont val="Tahoma"/>
            <family val="2"/>
          </rPr>
          <t xml:space="preserve">1. Stellen Sie ein, dass die Kommentare mit ausgedruckt werden und dass die Tabelle so angepasst wird, dass diese auf eine DIN-A4 Seite passt. 
2. Geben Sie in einer Kopfzeile Ihren Namen und das heutige Datum ein.
3. Erstellen Sie in Zeile 50 eine Bedingung nach der die </t>
        </r>
      </text>
    </comment>
  </commentList>
</comments>
</file>

<file path=xl/sharedStrings.xml><?xml version="1.0" encoding="utf-8"?>
<sst xmlns="http://schemas.openxmlformats.org/spreadsheetml/2006/main" count="664" uniqueCount="41">
  <si>
    <t>Umsatz</t>
  </si>
  <si>
    <t>Die Funktion "DBANZAHL"</t>
  </si>
  <si>
    <t>Filiale</t>
  </si>
  <si>
    <t>Produktgruppe</t>
  </si>
  <si>
    <t>Absatz</t>
  </si>
  <si>
    <t>Gewinn</t>
  </si>
  <si>
    <t>Kosten</t>
  </si>
  <si>
    <t>Augsburg</t>
  </si>
  <si>
    <t>Bücher</t>
  </si>
  <si>
    <t>CD</t>
  </si>
  <si>
    <t>DVD</t>
  </si>
  <si>
    <t>Donauwörth</t>
  </si>
  <si>
    <t>Rain</t>
  </si>
  <si>
    <t>Nördlingen</t>
  </si>
  <si>
    <t>Dillingen</t>
  </si>
  <si>
    <t>Füller</t>
  </si>
  <si>
    <t>&gt;2000</t>
  </si>
  <si>
    <t>&lt;4500</t>
  </si>
  <si>
    <t>&gt;15000</t>
  </si>
  <si>
    <t>DBANZAHL:</t>
  </si>
  <si>
    <t>&lt;30000</t>
  </si>
  <si>
    <t>Die Funktion "DBANZAHL2"</t>
  </si>
  <si>
    <t>Sonderaktion</t>
  </si>
  <si>
    <t>ja</t>
  </si>
  <si>
    <t>&gt;10000</t>
  </si>
  <si>
    <t>DBANZAHL2:</t>
  </si>
  <si>
    <t>Beispiele:</t>
  </si>
  <si>
    <t>Die Funktion "DBMAX"</t>
  </si>
  <si>
    <t>DBMAX</t>
  </si>
  <si>
    <t>Die Funktion "DBMIN"</t>
  </si>
  <si>
    <t>DBMIN</t>
  </si>
  <si>
    <t>Die Funktion "DBSUMME"</t>
  </si>
  <si>
    <t>DBSUMME</t>
  </si>
  <si>
    <t>&lt;50000</t>
  </si>
  <si>
    <t>Die Funktion "DBMITTELWERT"</t>
  </si>
  <si>
    <t>DBMITTELWERT</t>
  </si>
  <si>
    <t>&gt;4000</t>
  </si>
  <si>
    <t>Die Funktion "DBAUSZUG"</t>
  </si>
  <si>
    <t>DBAUSZUG</t>
  </si>
  <si>
    <t>Die Funktion "DBPRODUKT"</t>
  </si>
  <si>
    <t>DBPRODUKT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</si>
</sst>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7" x14ac:knownFonts="1">
    <font>
      <sz val="10"/>
      <name val="Arial"/>
    </font>
    <font>
      <sz val="10"/>
      <name val="Arial"/>
    </font>
    <font>
      <b/>
      <sz val="20"/>
      <name val="Arial"/>
      <family val="2"/>
    </font>
    <font>
      <b/>
      <sz val="8"/>
      <color indexed="81"/>
      <name val="Tahoma"/>
    </font>
    <font>
      <sz val="8"/>
      <name val="Arial"/>
    </font>
    <font>
      <b/>
      <sz val="10"/>
      <name val="Arial"/>
      <family val="2"/>
    </font>
    <font>
      <sz val="8"/>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44" fontId="1" fillId="0" borderId="0" applyFont="0" applyFill="0" applyBorder="0" applyAlignment="0" applyProtection="0"/>
  </cellStyleXfs>
  <cellXfs count="10">
    <xf numFmtId="0" fontId="0" fillId="0" borderId="0" xfId="0"/>
    <xf numFmtId="0" fontId="2" fillId="0" borderId="0" xfId="0" applyFont="1" applyAlignment="1">
      <alignment horizontal="center"/>
    </xf>
    <xf numFmtId="0" fontId="5" fillId="0" borderId="0" xfId="0" applyFont="1"/>
    <xf numFmtId="164" fontId="0" fillId="0" borderId="0" xfId="0" applyNumberFormat="1"/>
    <xf numFmtId="3" fontId="0" fillId="0" borderId="0" xfId="0" applyNumberFormat="1"/>
    <xf numFmtId="3" fontId="5" fillId="0" borderId="0" xfId="0" applyNumberFormat="1" applyFont="1"/>
    <xf numFmtId="4" fontId="0" fillId="0" borderId="0" xfId="0" applyNumberFormat="1"/>
    <xf numFmtId="44" fontId="0" fillId="0" borderId="0" xfId="1" applyFont="1"/>
    <xf numFmtId="44" fontId="1" fillId="0" borderId="0" xfId="1"/>
    <xf numFmtId="0" fontId="2" fillId="0" borderId="0" xfId="0" applyFont="1" applyAlignment="1">
      <alignment horizontal="center"/>
    </xf>
  </cellXfs>
  <cellStyles count="2">
    <cellStyle name="Euro" xfId="1" xr:uid="{00000000-0005-0000-0000-000000000000}"/>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714375</xdr:colOff>
      <xdr:row>37</xdr:row>
      <xdr:rowOff>152400</xdr:rowOff>
    </xdr:to>
    <xdr:sp macro="" textlink="">
      <xdr:nvSpPr>
        <xdr:cNvPr id="2050" name="Text Box 2">
          <a:extLst>
            <a:ext uri="{FF2B5EF4-FFF2-40B4-BE49-F238E27FC236}">
              <a16:creationId xmlns:a16="http://schemas.microsoft.com/office/drawing/2014/main" id="{D41A8C11-4A27-49B8-91DB-D877AA7E0423}"/>
            </a:ext>
          </a:extLst>
        </xdr:cNvPr>
        <xdr:cNvSpPr txBox="1">
          <a:spLocks noChangeArrowheads="1"/>
        </xdr:cNvSpPr>
      </xdr:nvSpPr>
      <xdr:spPr bwMode="auto">
        <a:xfrm>
          <a:off x="2047875" y="6905625"/>
          <a:ext cx="5905500"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gezählt in wieviel Filialen der Absatz zwischen 2.000 und 4.500, der Gewinn zwischen 15.000 € und 30.000 € bei CD's ist und in wieviel Abteilungen zusätzlich DVD's verkauft werden.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228600</xdr:colOff>
      <xdr:row>37</xdr:row>
      <xdr:rowOff>28575</xdr:rowOff>
    </xdr:from>
    <xdr:to>
      <xdr:col>9</xdr:col>
      <xdr:colOff>714375</xdr:colOff>
      <xdr:row>39</xdr:row>
      <xdr:rowOff>152400</xdr:rowOff>
    </xdr:to>
    <xdr:sp macro="" textlink="">
      <xdr:nvSpPr>
        <xdr:cNvPr id="3074" name="Text Box 2">
          <a:extLst>
            <a:ext uri="{FF2B5EF4-FFF2-40B4-BE49-F238E27FC236}">
              <a16:creationId xmlns:a16="http://schemas.microsoft.com/office/drawing/2014/main" id="{FF1FF1FA-5616-499F-ABC4-1711414A1A42}"/>
            </a:ext>
          </a:extLst>
        </xdr:cNvPr>
        <xdr:cNvSpPr txBox="1">
          <a:spLocks noChangeArrowheads="1"/>
        </xdr:cNvSpPr>
      </xdr:nvSpPr>
      <xdr:spPr bwMode="auto">
        <a:xfrm>
          <a:off x="2047875" y="7229475"/>
          <a:ext cx="6048375" cy="447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gezählt in wieviel Filialen der Gewinn über 10.000 € liegt und durch eine Sonderaktion bei Büchern erzielt wurde.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171450</xdr:colOff>
      <xdr:row>36</xdr:row>
      <xdr:rowOff>114300</xdr:rowOff>
    </xdr:to>
    <xdr:sp macro="" textlink="">
      <xdr:nvSpPr>
        <xdr:cNvPr id="5122" name="Text Box 2">
          <a:extLst>
            <a:ext uri="{FF2B5EF4-FFF2-40B4-BE49-F238E27FC236}">
              <a16:creationId xmlns:a16="http://schemas.microsoft.com/office/drawing/2014/main" id="{489B8938-B08A-4FD9-AF57-6F7936DCA5E6}"/>
            </a:ext>
          </a:extLst>
        </xdr:cNvPr>
        <xdr:cNvSpPr txBox="1">
          <a:spLocks noChangeArrowheads="1"/>
        </xdr:cNvSpPr>
      </xdr:nvSpPr>
      <xdr:spPr bwMode="auto">
        <a:xfrm>
          <a:off x="2047875" y="6905625"/>
          <a:ext cx="46005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Minimalbetrag für den Gewinn bei Büchern ermittelt.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247650</xdr:colOff>
      <xdr:row>36</xdr:row>
      <xdr:rowOff>114300</xdr:rowOff>
    </xdr:to>
    <xdr:sp macro="" textlink="">
      <xdr:nvSpPr>
        <xdr:cNvPr id="4098" name="Text Box 2">
          <a:extLst>
            <a:ext uri="{FF2B5EF4-FFF2-40B4-BE49-F238E27FC236}">
              <a16:creationId xmlns:a16="http://schemas.microsoft.com/office/drawing/2014/main" id="{76B06D00-A73F-4AE6-9366-652386551FFD}"/>
            </a:ext>
          </a:extLst>
        </xdr:cNvPr>
        <xdr:cNvSpPr txBox="1">
          <a:spLocks noChangeArrowheads="1"/>
        </xdr:cNvSpPr>
      </xdr:nvSpPr>
      <xdr:spPr bwMode="auto">
        <a:xfrm>
          <a:off x="2047875" y="6905625"/>
          <a:ext cx="4676775" cy="247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Maximalbetrag für den Gewinn bei Büchern ermittelt.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8</xdr:col>
      <xdr:colOff>247650</xdr:colOff>
      <xdr:row>37</xdr:row>
      <xdr:rowOff>85725</xdr:rowOff>
    </xdr:to>
    <xdr:sp macro="" textlink="">
      <xdr:nvSpPr>
        <xdr:cNvPr id="7170" name="Text Box 2">
          <a:extLst>
            <a:ext uri="{FF2B5EF4-FFF2-40B4-BE49-F238E27FC236}">
              <a16:creationId xmlns:a16="http://schemas.microsoft.com/office/drawing/2014/main" id="{7CC6F2CB-C8E1-41D7-8DEB-96679B111FF4}"/>
            </a:ext>
          </a:extLst>
        </xdr:cNvPr>
        <xdr:cNvSpPr txBox="1">
          <a:spLocks noChangeArrowheads="1"/>
        </xdr:cNvSpPr>
      </xdr:nvSpPr>
      <xdr:spPr bwMode="auto">
        <a:xfrm>
          <a:off x="2228850" y="6905625"/>
          <a:ext cx="4676775" cy="381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Mittelwert vom Gewinn bei Büchern ermittelt, wenn der Absatz über 4000 Stück liegt.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8194" name="Text Box 2">
          <a:extLst>
            <a:ext uri="{FF2B5EF4-FFF2-40B4-BE49-F238E27FC236}">
              <a16:creationId xmlns:a16="http://schemas.microsoft.com/office/drawing/2014/main" id="{40C7D9E5-2A76-4BF5-8F9F-42F80909980D}"/>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der Gewinn bei Büchern angezeigt, wenn die Kosten kleiner als 50.000 € sind. Es wird nur dann eine Lösung angezeigt, wenn es eine einzige Lösung gibt.</a:t>
          </a:r>
        </a:p>
      </xdr:txBody>
    </xdr:sp>
    <xdr:clientData/>
  </xdr:twoCellAnchor>
  <xdr:twoCellAnchor>
    <xdr:from>
      <xdr:col>2</xdr:col>
      <xdr:colOff>228600</xdr:colOff>
      <xdr:row>31</xdr:row>
      <xdr:rowOff>152400</xdr:rowOff>
    </xdr:from>
    <xdr:to>
      <xdr:col>9</xdr:col>
      <xdr:colOff>742950</xdr:colOff>
      <xdr:row>34</xdr:row>
      <xdr:rowOff>0</xdr:rowOff>
    </xdr:to>
    <xdr:sp macro="" textlink="">
      <xdr:nvSpPr>
        <xdr:cNvPr id="8196" name="Text Box 4">
          <a:extLst>
            <a:ext uri="{FF2B5EF4-FFF2-40B4-BE49-F238E27FC236}">
              <a16:creationId xmlns:a16="http://schemas.microsoft.com/office/drawing/2014/main" id="{081DA8C4-6CE9-4E13-AC97-8990ED1ABBB9}"/>
            </a:ext>
          </a:extLst>
        </xdr:cNvPr>
        <xdr:cNvSpPr txBox="1">
          <a:spLocks noChangeArrowheads="1"/>
        </xdr:cNvSpPr>
      </xdr:nvSpPr>
      <xdr:spPr bwMode="auto">
        <a:xfrm>
          <a:off x="2047875" y="6381750"/>
          <a:ext cx="5934075" cy="3333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sollen die Kosten für Bücher angezeigt werden. Es wird Zahl angezeigt, weil es mehr als eine Lösung für die Abfrage gibt.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6146" name="Text Box 2">
          <a:extLst>
            <a:ext uri="{FF2B5EF4-FFF2-40B4-BE49-F238E27FC236}">
              <a16:creationId xmlns:a16="http://schemas.microsoft.com/office/drawing/2014/main" id="{1BF4EBF7-C764-4D76-8CC3-D035DF056154}"/>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die Summe des Gewinns bei Büchern ermittelt, wenn die Kosten kleiner als 50.000 € sind.</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228600</xdr:colOff>
      <xdr:row>35</xdr:row>
      <xdr:rowOff>28575</xdr:rowOff>
    </xdr:from>
    <xdr:to>
      <xdr:col>9</xdr:col>
      <xdr:colOff>723900</xdr:colOff>
      <xdr:row>37</xdr:row>
      <xdr:rowOff>114300</xdr:rowOff>
    </xdr:to>
    <xdr:sp macro="" textlink="">
      <xdr:nvSpPr>
        <xdr:cNvPr id="9218" name="Text Box 2">
          <a:extLst>
            <a:ext uri="{FF2B5EF4-FFF2-40B4-BE49-F238E27FC236}">
              <a16:creationId xmlns:a16="http://schemas.microsoft.com/office/drawing/2014/main" id="{E8DFF4E3-A1E4-4E89-B932-3C384DB6645C}"/>
            </a:ext>
          </a:extLst>
        </xdr:cNvPr>
        <xdr:cNvSpPr txBox="1">
          <a:spLocks noChangeArrowheads="1"/>
        </xdr:cNvSpPr>
      </xdr:nvSpPr>
      <xdr:spPr bwMode="auto">
        <a:xfrm>
          <a:off x="2047875" y="6905625"/>
          <a:ext cx="5915025" cy="4095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In diesem Beispiel wurde das Produkt des Gewinns bei Büchern ermittelt, wenn die Kosten kleiner als 50.000 € sind.</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workbookViewId="0">
      <selection activeCell="J25" sqref="J25"/>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 t="shared" ref="F8:F26" si="0">D8-E8</f>
        <v>12500</v>
      </c>
    </row>
    <row r="9" spans="1:7" x14ac:dyDescent="0.2">
      <c r="B9" t="s">
        <v>9</v>
      </c>
      <c r="C9" s="4">
        <v>2450</v>
      </c>
      <c r="D9" s="3">
        <f>C9*12.5</f>
        <v>30625</v>
      </c>
      <c r="E9" s="3">
        <f>C9*6</f>
        <v>14700</v>
      </c>
      <c r="F9" s="3">
        <f t="shared" si="0"/>
        <v>15925</v>
      </c>
    </row>
    <row r="10" spans="1:7" x14ac:dyDescent="0.2">
      <c r="B10" t="s">
        <v>10</v>
      </c>
      <c r="C10" s="4"/>
      <c r="D10" s="3"/>
      <c r="E10" s="3"/>
      <c r="F10" s="3"/>
    </row>
    <row r="11" spans="1:7" x14ac:dyDescent="0.2">
      <c r="A11" s="2" t="s">
        <v>14</v>
      </c>
      <c r="B11" t="s">
        <v>8</v>
      </c>
      <c r="C11" s="4">
        <v>2841</v>
      </c>
      <c r="D11" s="3">
        <f>C11*15.5</f>
        <v>44035.5</v>
      </c>
      <c r="E11" s="3">
        <f>C11*6</f>
        <v>17046</v>
      </c>
      <c r="F11" s="3">
        <f t="shared" si="0"/>
        <v>26989.5</v>
      </c>
    </row>
    <row r="12" spans="1:7" x14ac:dyDescent="0.2">
      <c r="B12" t="s">
        <v>15</v>
      </c>
      <c r="C12" s="4"/>
      <c r="D12" s="3"/>
      <c r="E12" s="3"/>
      <c r="F12" s="3"/>
    </row>
    <row r="13" spans="1:7" x14ac:dyDescent="0.2">
      <c r="B13" t="s">
        <v>9</v>
      </c>
      <c r="C13" s="4">
        <v>873</v>
      </c>
      <c r="D13" s="3">
        <f>C13*8.8</f>
        <v>7682.4000000000005</v>
      </c>
      <c r="E13" s="3">
        <f>C13*6</f>
        <v>5238</v>
      </c>
      <c r="F13" s="3">
        <f t="shared" si="0"/>
        <v>2444.4000000000005</v>
      </c>
    </row>
    <row r="14" spans="1:7" x14ac:dyDescent="0.2">
      <c r="B14" t="s">
        <v>10</v>
      </c>
      <c r="C14" s="4">
        <v>348</v>
      </c>
      <c r="D14" s="3">
        <f>C14*22</f>
        <v>7656</v>
      </c>
      <c r="E14" s="3">
        <f>C14*14</f>
        <v>4872</v>
      </c>
      <c r="F14" s="3">
        <f t="shared" si="0"/>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si="0"/>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 t="shared" si="0"/>
        <v>20307</v>
      </c>
    </row>
    <row r="26" spans="1:10" x14ac:dyDescent="0.2">
      <c r="B26" t="s">
        <v>10</v>
      </c>
      <c r="C26" s="4">
        <v>8458</v>
      </c>
      <c r="D26" s="3">
        <f>C26*21</f>
        <v>177618</v>
      </c>
      <c r="E26" s="3">
        <f>C26*9.1</f>
        <v>76967.8</v>
      </c>
      <c r="F26" s="3">
        <f t="shared" si="0"/>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9</v>
      </c>
      <c r="C30" s="4" t="s">
        <v>16</v>
      </c>
      <c r="D30" t="s">
        <v>17</v>
      </c>
      <c r="I30" t="s">
        <v>18</v>
      </c>
      <c r="J30" t="s">
        <v>20</v>
      </c>
    </row>
    <row r="31" spans="1:10" x14ac:dyDescent="0.2">
      <c r="B31" t="s">
        <v>10</v>
      </c>
      <c r="C31" s="4"/>
    </row>
    <row r="32" spans="1:10" x14ac:dyDescent="0.2">
      <c r="C32" s="4"/>
    </row>
    <row r="33" spans="1:2" x14ac:dyDescent="0.2">
      <c r="A33" s="2" t="s">
        <v>26</v>
      </c>
    </row>
    <row r="34" spans="1:2" x14ac:dyDescent="0.2">
      <c r="A34" t="s">
        <v>19</v>
      </c>
      <c r="B34">
        <f>DCOUNT(A6:F26,"Umsatz",A29:J30)</f>
        <v>1</v>
      </c>
    </row>
    <row r="36" spans="1:2" x14ac:dyDescent="0.2">
      <c r="A36" t="s">
        <v>19</v>
      </c>
      <c r="B36">
        <f>DCOUNT(A6:F26,"Umsatz",A29:J31)</f>
        <v>4</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19</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19</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19</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0"/>
  <sheetViews>
    <sheetView workbookViewId="0">
      <selection activeCell="I8" sqref="I8"/>
    </sheetView>
  </sheetViews>
  <sheetFormatPr baseColWidth="10" defaultRowHeight="12.75" x14ac:dyDescent="0.2"/>
  <cols>
    <col min="1" max="1" width="12.28515625" customWidth="1"/>
    <col min="2" max="2" width="15" customWidth="1"/>
    <col min="4" max="4" width="12.140625" customWidth="1"/>
    <col min="5" max="6" width="11.7109375" bestFit="1" customWidth="1"/>
    <col min="7" max="7" width="13.5703125" customWidth="1"/>
  </cols>
  <sheetData>
    <row r="1" spans="1:7" ht="26.25" x14ac:dyDescent="0.4">
      <c r="A1" s="9" t="s">
        <v>21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t="s">
        <v>22</v>
      </c>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c r="G8" t="s">
        <v>23</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c r="G16" t="s">
        <v>23</v>
      </c>
    </row>
    <row r="17" spans="1:10" x14ac:dyDescent="0.2">
      <c r="A17" s="2"/>
      <c r="B17" t="s">
        <v>9</v>
      </c>
      <c r="C17" s="4">
        <v>1598</v>
      </c>
      <c r="D17" s="3">
        <f>C17*11</f>
        <v>17578</v>
      </c>
      <c r="E17" s="3">
        <f>C17*8</f>
        <v>12784</v>
      </c>
      <c r="F17" s="3">
        <f t="shared" si="0"/>
        <v>4794</v>
      </c>
      <c r="G17" t="s">
        <v>23</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c r="G19" t="s">
        <v>23</v>
      </c>
    </row>
    <row r="20" spans="1:10" x14ac:dyDescent="0.2">
      <c r="A20" s="2"/>
      <c r="B20" t="s">
        <v>15</v>
      </c>
      <c r="C20" s="4">
        <v>387</v>
      </c>
      <c r="D20" s="3">
        <f>C20*127</f>
        <v>49149</v>
      </c>
      <c r="E20" s="3">
        <f>C20*66</f>
        <v>25542</v>
      </c>
      <c r="F20" s="3">
        <f t="shared" si="0"/>
        <v>23607</v>
      </c>
      <c r="G20" t="s">
        <v>23</v>
      </c>
    </row>
    <row r="21" spans="1:10" x14ac:dyDescent="0.2">
      <c r="A21" s="2"/>
      <c r="B21" t="s">
        <v>9</v>
      </c>
      <c r="C21" s="4">
        <v>4657</v>
      </c>
      <c r="D21" s="3">
        <f>C21*9.8</f>
        <v>45638.600000000006</v>
      </c>
      <c r="E21" s="3">
        <f>C21*4.5</f>
        <v>20956.5</v>
      </c>
      <c r="F21" s="3">
        <f t="shared" si="0"/>
        <v>24682.100000000006</v>
      </c>
      <c r="G21" t="s">
        <v>23</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J30" t="s">
        <v>24</v>
      </c>
    </row>
    <row r="31" spans="1:10" x14ac:dyDescent="0.2">
      <c r="B31" t="s">
        <v>15</v>
      </c>
      <c r="C31" s="4"/>
      <c r="J31" t="s">
        <v>24</v>
      </c>
    </row>
    <row r="32" spans="1:10" x14ac:dyDescent="0.2">
      <c r="B32" t="s">
        <v>9</v>
      </c>
      <c r="C32" s="4"/>
      <c r="J32" t="s">
        <v>24</v>
      </c>
    </row>
    <row r="33" spans="1:10" x14ac:dyDescent="0.2">
      <c r="B33" t="s">
        <v>10</v>
      </c>
      <c r="C33" s="4"/>
      <c r="J33" t="s">
        <v>24</v>
      </c>
    </row>
    <row r="34" spans="1:10" x14ac:dyDescent="0.2">
      <c r="C34" s="4"/>
    </row>
    <row r="35" spans="1:10" x14ac:dyDescent="0.2">
      <c r="A35" s="2" t="s">
        <v>26</v>
      </c>
    </row>
    <row r="36" spans="1:10" x14ac:dyDescent="0.2">
      <c r="A36" t="s">
        <v>25</v>
      </c>
      <c r="B36">
        <f>DCOUNTA(A6:G26,"Sonderaktion",A29:J33)</f>
        <v>5</v>
      </c>
    </row>
    <row r="38" spans="1:10" x14ac:dyDescent="0.2">
      <c r="A38" t="s">
        <v>25</v>
      </c>
      <c r="B38">
        <f>DCOUNTA(A6:G26,"Sonderaktion",A29:J30)</f>
        <v>1</v>
      </c>
    </row>
    <row r="42" spans="1:10" x14ac:dyDescent="0.2"/>
    <row r="51" spans="1:10" x14ac:dyDescent="0.2">
      <c r="A51" s="2" t="s">
        <v>2</v>
      </c>
      <c r="B51" s="2" t="s">
        <v>3</v>
      </c>
      <c r="C51" s="5" t="s">
        <v>4</v>
      </c>
      <c r="D51" s="2" t="s">
        <v>4</v>
      </c>
      <c r="E51" s="2" t="s">
        <v>0</v>
      </c>
      <c r="F51" s="2" t="s">
        <v>0</v>
      </c>
      <c r="G51" s="2" t="s">
        <v>6</v>
      </c>
      <c r="H51" s="2" t="s">
        <v>6</v>
      </c>
      <c r="I51" s="2" t="s">
        <v>5</v>
      </c>
      <c r="J51" s="2" t="s">
        <v>5</v>
      </c>
    </row>
    <row r="54" spans="1:10" x14ac:dyDescent="0.2">
      <c r="A54" t="s">
        <v>25</v>
      </c>
    </row>
    <row r="57" spans="1:10" x14ac:dyDescent="0.2">
      <c r="A57" s="2" t="s">
        <v>2</v>
      </c>
      <c r="B57" s="2" t="s">
        <v>3</v>
      </c>
      <c r="C57" s="5" t="s">
        <v>4</v>
      </c>
      <c r="D57" s="2" t="s">
        <v>4</v>
      </c>
      <c r="E57" s="2" t="s">
        <v>0</v>
      </c>
      <c r="F57" s="2" t="s">
        <v>0</v>
      </c>
      <c r="G57" s="2" t="s">
        <v>6</v>
      </c>
      <c r="H57" s="2" t="s">
        <v>6</v>
      </c>
      <c r="I57" s="2" t="s">
        <v>5</v>
      </c>
      <c r="J57" s="2" t="s">
        <v>5</v>
      </c>
    </row>
    <row r="61" spans="1:10" x14ac:dyDescent="0.2">
      <c r="A61" t="s">
        <v>25</v>
      </c>
    </row>
    <row r="64" spans="1:10" x14ac:dyDescent="0.2">
      <c r="A64" s="2" t="s">
        <v>2</v>
      </c>
      <c r="B64" s="2" t="s">
        <v>3</v>
      </c>
      <c r="C64" s="5" t="s">
        <v>4</v>
      </c>
      <c r="D64" s="2" t="s">
        <v>4</v>
      </c>
      <c r="E64" s="2" t="s">
        <v>0</v>
      </c>
      <c r="F64" s="2" t="s">
        <v>0</v>
      </c>
      <c r="G64" s="2" t="s">
        <v>6</v>
      </c>
      <c r="H64" s="2" t="s">
        <v>6</v>
      </c>
      <c r="I64" s="2" t="s">
        <v>5</v>
      </c>
      <c r="J64" s="2" t="s">
        <v>5</v>
      </c>
    </row>
    <row r="70" spans="1:1" x14ac:dyDescent="0.2">
      <c r="A70" t="s">
        <v>25</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69"/>
  <sheetViews>
    <sheetView workbookViewId="0">
      <selection activeCell="G33" sqref="G33"/>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29</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row>
    <row r="31" spans="1:10" x14ac:dyDescent="0.2">
      <c r="B31" t="s">
        <v>10</v>
      </c>
      <c r="C31" s="4"/>
    </row>
    <row r="32" spans="1:10" x14ac:dyDescent="0.2">
      <c r="C32" s="4"/>
    </row>
    <row r="33" spans="1:2" x14ac:dyDescent="0.2">
      <c r="A33" s="2" t="s">
        <v>26</v>
      </c>
    </row>
    <row r="34" spans="1:2" x14ac:dyDescent="0.2">
      <c r="A34" t="s">
        <v>30</v>
      </c>
      <c r="B34" s="8">
        <f>DMIN(A6:F26,"Kosten",B29:B30)</f>
        <v>17046</v>
      </c>
    </row>
    <row r="36" spans="1:2" x14ac:dyDescent="0.2">
      <c r="A36" t="s">
        <v>30</v>
      </c>
      <c r="B36" s="8">
        <f>DMIN(A6:F26,"Gewinn",B29:B30)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30</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30</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30</v>
      </c>
    </row>
    <row r="69" spans="1:1" x14ac:dyDescent="0.2">
      <c r="A69" t="s">
        <v>30</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69"/>
  <sheetViews>
    <sheetView workbookViewId="0">
      <selection activeCell="G15" sqref="G15"/>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27</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row>
    <row r="31" spans="1:10" x14ac:dyDescent="0.2">
      <c r="B31" t="s">
        <v>10</v>
      </c>
      <c r="C31" s="4"/>
    </row>
    <row r="32" spans="1:10" x14ac:dyDescent="0.2">
      <c r="C32" s="4"/>
    </row>
    <row r="33" spans="1:2" x14ac:dyDescent="0.2">
      <c r="A33" s="2" t="s">
        <v>26</v>
      </c>
    </row>
    <row r="34" spans="1:2" x14ac:dyDescent="0.2">
      <c r="A34" t="s">
        <v>28</v>
      </c>
      <c r="B34" s="7">
        <f>DMAX(A6:F26,"Kosten",B29:B30)</f>
        <v>133140</v>
      </c>
    </row>
    <row r="36" spans="1:2" x14ac:dyDescent="0.2">
      <c r="A36" s="6" t="s">
        <v>28</v>
      </c>
      <c r="B36" s="7">
        <f>DMAX(A6:F26,"Gewinn",B29:B30)</f>
        <v>38166.800000000017</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s="6" t="s">
        <v>28</v>
      </c>
    </row>
    <row r="55" spans="1:10" x14ac:dyDescent="0.2">
      <c r="A55" s="2" t="s">
        <v>2</v>
      </c>
      <c r="B55" s="2" t="s">
        <v>3</v>
      </c>
      <c r="C55" s="5" t="s">
        <v>4</v>
      </c>
      <c r="D55" s="2" t="s">
        <v>4</v>
      </c>
      <c r="E55" s="2" t="s">
        <v>0</v>
      </c>
      <c r="F55" s="2" t="s">
        <v>0</v>
      </c>
      <c r="G55" s="2" t="s">
        <v>6</v>
      </c>
      <c r="H55" s="2" t="s">
        <v>6</v>
      </c>
      <c r="I55" s="2" t="s">
        <v>5</v>
      </c>
      <c r="J55" s="2" t="s">
        <v>5</v>
      </c>
    </row>
    <row r="59" spans="1:10" x14ac:dyDescent="0.2">
      <c r="A59" s="6" t="s">
        <v>28</v>
      </c>
    </row>
    <row r="62" spans="1:10" x14ac:dyDescent="0.2">
      <c r="A62" s="2" t="s">
        <v>2</v>
      </c>
      <c r="B62" s="2" t="s">
        <v>3</v>
      </c>
      <c r="C62" s="5" t="s">
        <v>4</v>
      </c>
      <c r="D62" s="2" t="s">
        <v>4</v>
      </c>
      <c r="E62" s="2" t="s">
        <v>0</v>
      </c>
      <c r="F62" s="2" t="s">
        <v>0</v>
      </c>
      <c r="G62" s="2" t="s">
        <v>6</v>
      </c>
      <c r="H62" s="2" t="s">
        <v>6</v>
      </c>
      <c r="I62" s="2" t="s">
        <v>5</v>
      </c>
      <c r="J62" s="2" t="s">
        <v>5</v>
      </c>
    </row>
    <row r="68" spans="1:1" x14ac:dyDescent="0.2">
      <c r="A68" s="6" t="s">
        <v>28</v>
      </c>
    </row>
    <row r="69" spans="1:1" x14ac:dyDescent="0.2">
      <c r="A69" s="6" t="s">
        <v>28</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69"/>
  <sheetViews>
    <sheetView workbookViewId="0">
      <selection activeCell="I11" sqref="I11"/>
    </sheetView>
  </sheetViews>
  <sheetFormatPr baseColWidth="10" defaultRowHeight="12.75" x14ac:dyDescent="0.2"/>
  <cols>
    <col min="1" max="2" width="15" customWidth="1"/>
    <col min="4" max="4" width="12.140625" customWidth="1"/>
    <col min="5" max="6" width="11.7109375" bestFit="1" customWidth="1"/>
  </cols>
  <sheetData>
    <row r="1" spans="1:7" ht="26.25" x14ac:dyDescent="0.4">
      <c r="A1" s="9" t="s">
        <v>34</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D30" t="s">
        <v>36</v>
      </c>
    </row>
    <row r="31" spans="1:10" x14ac:dyDescent="0.2">
      <c r="B31" t="s">
        <v>10</v>
      </c>
      <c r="C31" s="4"/>
    </row>
    <row r="32" spans="1:10" x14ac:dyDescent="0.2">
      <c r="C32" s="4"/>
    </row>
    <row r="33" spans="1:2" x14ac:dyDescent="0.2">
      <c r="A33" s="2" t="s">
        <v>26</v>
      </c>
    </row>
    <row r="34" spans="1:2" x14ac:dyDescent="0.2">
      <c r="A34" t="s">
        <v>35</v>
      </c>
      <c r="B34" s="8">
        <f>DAVERAGE(A6:F26,"Kosten",B29:B30)</f>
        <v>68162</v>
      </c>
    </row>
    <row r="36" spans="1:2" x14ac:dyDescent="0.2">
      <c r="A36" s="6" t="s">
        <v>35</v>
      </c>
      <c r="B36" s="8">
        <f>DAVERAGE(A6:F26,"Gewinn",B29:J30)</f>
        <v>34920.900000000009</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s="6" t="s">
        <v>35</v>
      </c>
    </row>
    <row r="55" spans="1:10" x14ac:dyDescent="0.2">
      <c r="A55" s="2" t="s">
        <v>2</v>
      </c>
      <c r="B55" s="2" t="s">
        <v>3</v>
      </c>
      <c r="C55" s="5" t="s">
        <v>4</v>
      </c>
      <c r="D55" s="2" t="s">
        <v>4</v>
      </c>
      <c r="E55" s="2" t="s">
        <v>0</v>
      </c>
      <c r="F55" s="2" t="s">
        <v>0</v>
      </c>
      <c r="G55" s="2" t="s">
        <v>6</v>
      </c>
      <c r="H55" s="2" t="s">
        <v>6</v>
      </c>
      <c r="I55" s="2" t="s">
        <v>5</v>
      </c>
      <c r="J55" s="2" t="s">
        <v>5</v>
      </c>
    </row>
    <row r="59" spans="1:10" x14ac:dyDescent="0.2">
      <c r="A59" s="6" t="s">
        <v>35</v>
      </c>
    </row>
    <row r="62" spans="1:10" x14ac:dyDescent="0.2">
      <c r="A62" s="2" t="s">
        <v>2</v>
      </c>
      <c r="B62" s="2" t="s">
        <v>3</v>
      </c>
      <c r="C62" s="5" t="s">
        <v>4</v>
      </c>
      <c r="D62" s="2" t="s">
        <v>4</v>
      </c>
      <c r="E62" s="2" t="s">
        <v>0</v>
      </c>
      <c r="F62" s="2" t="s">
        <v>0</v>
      </c>
      <c r="G62" s="2" t="s">
        <v>6</v>
      </c>
      <c r="H62" s="2" t="s">
        <v>6</v>
      </c>
      <c r="I62" s="2" t="s">
        <v>5</v>
      </c>
      <c r="J62" s="2" t="s">
        <v>5</v>
      </c>
    </row>
    <row r="68" spans="1:1" x14ac:dyDescent="0.2">
      <c r="A68" s="6" t="s">
        <v>35</v>
      </c>
    </row>
    <row r="69" spans="1:1" x14ac:dyDescent="0.2">
      <c r="A69" s="6" t="s">
        <v>35</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workbookViewId="0">
      <selection activeCell="J12" sqref="J12"/>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37</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38</v>
      </c>
      <c r="B34" s="8" t="e">
        <f>DGET(A6:F26,"Kosten",B29:B30)</f>
        <v>#NUM!</v>
      </c>
    </row>
    <row r="36" spans="1:2" x14ac:dyDescent="0.2">
      <c r="A36" t="s">
        <v>38</v>
      </c>
      <c r="B36" s="8">
        <f>DGET(A6:F26,"Gewinn",B29:J30)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38</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38</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38</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68"/>
  <sheetViews>
    <sheetView workbookViewId="0">
      <selection activeCell="I13" sqref="I13"/>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31</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32</v>
      </c>
      <c r="B34" s="8">
        <f>DSUM(A6:F26,"Kosten",B29:B30)</f>
        <v>204486</v>
      </c>
    </row>
    <row r="36" spans="1:2" x14ac:dyDescent="0.2">
      <c r="A36" t="s">
        <v>32</v>
      </c>
      <c r="B36" s="8">
        <f>DSUM(A6:F26,"Gewinn",B29:J30)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32</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32</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32</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8"/>
  <sheetViews>
    <sheetView topLeftCell="A18" workbookViewId="0">
      <selection activeCell="H9" sqref="H9"/>
    </sheetView>
  </sheetViews>
  <sheetFormatPr baseColWidth="10" defaultRowHeight="12.75" x14ac:dyDescent="0.2"/>
  <cols>
    <col min="1" max="1" width="12.28515625" customWidth="1"/>
    <col min="2" max="2" width="15" customWidth="1"/>
    <col min="4" max="4" width="12.140625" customWidth="1"/>
    <col min="5" max="6" width="11.7109375" bestFit="1" customWidth="1"/>
  </cols>
  <sheetData>
    <row r="1" spans="1:7" ht="26.25" x14ac:dyDescent="0.4">
      <c r="A1" s="9" t="s">
        <v>39</v>
      </c>
      <c r="B1" s="9"/>
      <c r="C1" s="9"/>
      <c r="D1" s="9"/>
      <c r="E1" s="9"/>
      <c r="F1" s="9"/>
    </row>
    <row r="2" spans="1:7" ht="14.25" customHeight="1" x14ac:dyDescent="0.4">
      <c r="A2" s="1"/>
      <c r="B2" s="1"/>
      <c r="C2" s="1"/>
      <c r="D2" s="1"/>
      <c r="E2" s="1"/>
      <c r="F2" s="1"/>
    </row>
    <row r="3" spans="1:7" ht="93" customHeight="1" x14ac:dyDescent="0.4">
      <c r="A3" s="1"/>
      <c r="B3" s="1"/>
      <c r="C3" s="1"/>
      <c r="D3" s="1"/>
      <c r="E3" s="1"/>
      <c r="F3" s="1"/>
    </row>
    <row r="6" spans="1:7" x14ac:dyDescent="0.2">
      <c r="A6" s="2" t="s">
        <v>2</v>
      </c>
      <c r="B6" s="2" t="s">
        <v>3</v>
      </c>
      <c r="C6" s="2" t="s">
        <v>4</v>
      </c>
      <c r="D6" s="2" t="s">
        <v>0</v>
      </c>
      <c r="E6" s="2" t="s">
        <v>6</v>
      </c>
      <c r="F6" s="2" t="s">
        <v>5</v>
      </c>
      <c r="G6" s="2"/>
    </row>
    <row r="7" spans="1:7" x14ac:dyDescent="0.2">
      <c r="A7" s="2" t="s">
        <v>7</v>
      </c>
      <c r="B7" t="s">
        <v>8</v>
      </c>
      <c r="C7" s="4">
        <v>4525</v>
      </c>
      <c r="D7" s="3">
        <f>C7*19</f>
        <v>85975</v>
      </c>
      <c r="E7" s="3">
        <f>C7*12</f>
        <v>54300</v>
      </c>
      <c r="F7" s="3">
        <f>D7-E7</f>
        <v>31675</v>
      </c>
    </row>
    <row r="8" spans="1:7" x14ac:dyDescent="0.2">
      <c r="B8" t="s">
        <v>15</v>
      </c>
      <c r="C8" s="4">
        <v>125</v>
      </c>
      <c r="D8" s="3">
        <f>C8*145</f>
        <v>18125</v>
      </c>
      <c r="E8" s="3">
        <f>C8*45</f>
        <v>5625</v>
      </c>
      <c r="F8" s="3">
        <f>D8-E8</f>
        <v>12500</v>
      </c>
    </row>
    <row r="9" spans="1:7" x14ac:dyDescent="0.2">
      <c r="B9" t="s">
        <v>9</v>
      </c>
      <c r="C9" s="4">
        <v>2450</v>
      </c>
      <c r="D9" s="3">
        <f>C9*12.5</f>
        <v>30625</v>
      </c>
      <c r="E9" s="3">
        <f>C9*6</f>
        <v>14700</v>
      </c>
      <c r="F9" s="3">
        <f>D9-E9</f>
        <v>15925</v>
      </c>
    </row>
    <row r="10" spans="1:7" x14ac:dyDescent="0.2">
      <c r="B10" t="s">
        <v>10</v>
      </c>
      <c r="C10" s="4"/>
      <c r="D10" s="3"/>
      <c r="E10" s="3"/>
      <c r="F10" s="3"/>
    </row>
    <row r="11" spans="1:7" x14ac:dyDescent="0.2">
      <c r="A11" s="2" t="s">
        <v>14</v>
      </c>
      <c r="B11" t="s">
        <v>8</v>
      </c>
      <c r="C11" s="4">
        <v>2841</v>
      </c>
      <c r="D11" s="3">
        <f>C11*15.5</f>
        <v>44035.5</v>
      </c>
      <c r="E11" s="3">
        <f>C11*6</f>
        <v>17046</v>
      </c>
      <c r="F11" s="3">
        <f>D11-E11</f>
        <v>26989.5</v>
      </c>
    </row>
    <row r="12" spans="1:7" x14ac:dyDescent="0.2">
      <c r="B12" t="s">
        <v>15</v>
      </c>
      <c r="C12" s="4"/>
      <c r="D12" s="3"/>
      <c r="E12" s="3"/>
      <c r="F12" s="3"/>
    </row>
    <row r="13" spans="1:7" x14ac:dyDescent="0.2">
      <c r="B13" t="s">
        <v>9</v>
      </c>
      <c r="C13" s="4">
        <v>873</v>
      </c>
      <c r="D13" s="3">
        <f>C13*8.8</f>
        <v>7682.4000000000005</v>
      </c>
      <c r="E13" s="3">
        <f>C13*6</f>
        <v>5238</v>
      </c>
      <c r="F13" s="3">
        <f>D13-E13</f>
        <v>2444.4000000000005</v>
      </c>
    </row>
    <row r="14" spans="1:7" x14ac:dyDescent="0.2">
      <c r="B14" t="s">
        <v>10</v>
      </c>
      <c r="C14" s="4">
        <v>348</v>
      </c>
      <c r="D14" s="3">
        <f>C14*22</f>
        <v>7656</v>
      </c>
      <c r="E14" s="3">
        <f>C14*14</f>
        <v>4872</v>
      </c>
      <c r="F14" s="3">
        <f>D14-E14</f>
        <v>2784</v>
      </c>
    </row>
    <row r="15" spans="1:7" x14ac:dyDescent="0.2">
      <c r="A15" s="2" t="s">
        <v>11</v>
      </c>
      <c r="B15" t="s">
        <v>8</v>
      </c>
      <c r="C15" s="4"/>
      <c r="D15" s="3"/>
      <c r="E15" s="3"/>
      <c r="F15" s="3"/>
    </row>
    <row r="16" spans="1:7" x14ac:dyDescent="0.2">
      <c r="A16" s="2"/>
      <c r="B16" t="s">
        <v>15</v>
      </c>
      <c r="C16" s="4">
        <v>435</v>
      </c>
      <c r="D16" s="3">
        <f>C16*146</f>
        <v>63510</v>
      </c>
      <c r="E16" s="3">
        <f>C16*85</f>
        <v>36975</v>
      </c>
      <c r="F16" s="3">
        <f t="shared" ref="F16:F21" si="0">D16-E16</f>
        <v>26535</v>
      </c>
    </row>
    <row r="17" spans="1:10" x14ac:dyDescent="0.2">
      <c r="A17" s="2"/>
      <c r="B17" t="s">
        <v>9</v>
      </c>
      <c r="C17" s="4">
        <v>1598</v>
      </c>
      <c r="D17" s="3">
        <f>C17*11</f>
        <v>17578</v>
      </c>
      <c r="E17" s="3">
        <f>C17*8</f>
        <v>12784</v>
      </c>
      <c r="F17" s="3">
        <f t="shared" si="0"/>
        <v>4794</v>
      </c>
    </row>
    <row r="18" spans="1:10" x14ac:dyDescent="0.2">
      <c r="A18" s="2"/>
      <c r="B18" t="s">
        <v>10</v>
      </c>
      <c r="C18" s="4">
        <v>634</v>
      </c>
      <c r="D18" s="3">
        <f>C18*14</f>
        <v>8876</v>
      </c>
      <c r="E18" s="3">
        <f>C18*8.5</f>
        <v>5389</v>
      </c>
      <c r="F18" s="3">
        <f t="shared" si="0"/>
        <v>3487</v>
      </c>
    </row>
    <row r="19" spans="1:10" x14ac:dyDescent="0.2">
      <c r="A19" s="2" t="s">
        <v>13</v>
      </c>
      <c r="B19" t="s">
        <v>8</v>
      </c>
      <c r="C19" s="4">
        <v>8876</v>
      </c>
      <c r="D19" s="3">
        <f>C19*19.3</f>
        <v>171306.80000000002</v>
      </c>
      <c r="E19" s="3">
        <f>C19*15</f>
        <v>133140</v>
      </c>
      <c r="F19" s="3">
        <f t="shared" si="0"/>
        <v>38166.800000000017</v>
      </c>
    </row>
    <row r="20" spans="1:10" x14ac:dyDescent="0.2">
      <c r="A20" s="2"/>
      <c r="B20" t="s">
        <v>15</v>
      </c>
      <c r="C20" s="4">
        <v>387</v>
      </c>
      <c r="D20" s="3">
        <f>C20*127</f>
        <v>49149</v>
      </c>
      <c r="E20" s="3">
        <f>C20*66</f>
        <v>25542</v>
      </c>
      <c r="F20" s="3">
        <f t="shared" si="0"/>
        <v>23607</v>
      </c>
    </row>
    <row r="21" spans="1:10" x14ac:dyDescent="0.2">
      <c r="A21" s="2"/>
      <c r="B21" t="s">
        <v>9</v>
      </c>
      <c r="C21" s="4">
        <v>4657</v>
      </c>
      <c r="D21" s="3">
        <f>C21*9.8</f>
        <v>45638.600000000006</v>
      </c>
      <c r="E21" s="3">
        <f>C21*4.5</f>
        <v>20956.5</v>
      </c>
      <c r="F21" s="3">
        <f t="shared" si="0"/>
        <v>24682.100000000006</v>
      </c>
    </row>
    <row r="22" spans="1:10" x14ac:dyDescent="0.2">
      <c r="A22" s="2"/>
      <c r="B22" t="s">
        <v>10</v>
      </c>
      <c r="C22" s="4"/>
      <c r="D22" s="3"/>
      <c r="E22" s="3"/>
      <c r="F22" s="3"/>
    </row>
    <row r="23" spans="1:10" x14ac:dyDescent="0.2">
      <c r="A23" s="2" t="s">
        <v>12</v>
      </c>
      <c r="B23" t="s">
        <v>8</v>
      </c>
      <c r="C23" s="4"/>
      <c r="D23" s="3"/>
      <c r="E23" s="3"/>
      <c r="F23" s="3"/>
    </row>
    <row r="24" spans="1:10" x14ac:dyDescent="0.2">
      <c r="B24" t="s">
        <v>15</v>
      </c>
      <c r="C24" s="4"/>
      <c r="D24" s="3"/>
      <c r="E24" s="3"/>
      <c r="F24" s="3"/>
    </row>
    <row r="25" spans="1:10" x14ac:dyDescent="0.2">
      <c r="B25" t="s">
        <v>9</v>
      </c>
      <c r="C25" s="4">
        <v>4835</v>
      </c>
      <c r="D25" s="3">
        <f>C25*13.2</f>
        <v>63822</v>
      </c>
      <c r="E25" s="3">
        <f>C25*9</f>
        <v>43515</v>
      </c>
      <c r="F25" s="3">
        <f>D25-E25</f>
        <v>20307</v>
      </c>
    </row>
    <row r="26" spans="1:10" x14ac:dyDescent="0.2">
      <c r="B26" t="s">
        <v>10</v>
      </c>
      <c r="C26" s="4">
        <v>8458</v>
      </c>
      <c r="D26" s="3">
        <f>C26*21</f>
        <v>177618</v>
      </c>
      <c r="E26" s="3">
        <f>C26*9.1</f>
        <v>76967.8</v>
      </c>
      <c r="F26" s="3">
        <f>D26-E26</f>
        <v>100650.2</v>
      </c>
    </row>
    <row r="27" spans="1:10" x14ac:dyDescent="0.2">
      <c r="C27" s="4"/>
    </row>
    <row r="28" spans="1:10" x14ac:dyDescent="0.2">
      <c r="C28" s="4"/>
    </row>
    <row r="29" spans="1:10" x14ac:dyDescent="0.2">
      <c r="A29" s="2" t="s">
        <v>2</v>
      </c>
      <c r="B29" s="2" t="s">
        <v>3</v>
      </c>
      <c r="C29" s="5" t="s">
        <v>4</v>
      </c>
      <c r="D29" s="2" t="s">
        <v>4</v>
      </c>
      <c r="E29" s="2" t="s">
        <v>0</v>
      </c>
      <c r="F29" s="2" t="s">
        <v>0</v>
      </c>
      <c r="G29" s="2" t="s">
        <v>6</v>
      </c>
      <c r="H29" s="2" t="s">
        <v>6</v>
      </c>
      <c r="I29" s="2" t="s">
        <v>5</v>
      </c>
      <c r="J29" s="2" t="s">
        <v>5</v>
      </c>
    </row>
    <row r="30" spans="1:10" x14ac:dyDescent="0.2">
      <c r="B30" t="s">
        <v>8</v>
      </c>
      <c r="C30" s="4"/>
      <c r="G30" t="s">
        <v>33</v>
      </c>
    </row>
    <row r="31" spans="1:10" x14ac:dyDescent="0.2">
      <c r="B31" t="s">
        <v>10</v>
      </c>
      <c r="C31" s="4"/>
    </row>
    <row r="32" spans="1:10" x14ac:dyDescent="0.2">
      <c r="C32" s="4"/>
    </row>
    <row r="33" spans="1:2" x14ac:dyDescent="0.2">
      <c r="A33" s="2" t="s">
        <v>26</v>
      </c>
    </row>
    <row r="34" spans="1:2" x14ac:dyDescent="0.2">
      <c r="A34" t="s">
        <v>40</v>
      </c>
      <c r="B34" s="8">
        <f>DPRODUCT(A6:F26,"Kosten",B29:B30)</f>
        <v>123234091092000</v>
      </c>
    </row>
    <row r="36" spans="1:2" x14ac:dyDescent="0.2">
      <c r="A36" t="s">
        <v>40</v>
      </c>
      <c r="B36" s="8">
        <f>DPRODUCT(A6:F26,"Gewinn",B29:J30)</f>
        <v>26989.5</v>
      </c>
    </row>
    <row r="40" spans="1:2" x14ac:dyDescent="0.2"/>
    <row r="49" spans="1:10" x14ac:dyDescent="0.2">
      <c r="A49" s="2" t="s">
        <v>2</v>
      </c>
      <c r="B49" s="2" t="s">
        <v>3</v>
      </c>
      <c r="C49" s="5" t="s">
        <v>4</v>
      </c>
      <c r="D49" s="2" t="s">
        <v>4</v>
      </c>
      <c r="E49" s="2" t="s">
        <v>0</v>
      </c>
      <c r="F49" s="2" t="s">
        <v>0</v>
      </c>
      <c r="G49" s="2" t="s">
        <v>6</v>
      </c>
      <c r="H49" s="2" t="s">
        <v>6</v>
      </c>
      <c r="I49" s="2" t="s">
        <v>5</v>
      </c>
      <c r="J49" s="2" t="s">
        <v>5</v>
      </c>
    </row>
    <row r="52" spans="1:10" x14ac:dyDescent="0.2">
      <c r="A52" t="s">
        <v>40</v>
      </c>
    </row>
    <row r="55" spans="1:10" x14ac:dyDescent="0.2">
      <c r="A55" s="2" t="s">
        <v>2</v>
      </c>
      <c r="B55" s="2" t="s">
        <v>3</v>
      </c>
      <c r="C55" s="5" t="s">
        <v>4</v>
      </c>
      <c r="D55" s="2" t="s">
        <v>4</v>
      </c>
      <c r="E55" s="2" t="s">
        <v>0</v>
      </c>
      <c r="F55" s="2" t="s">
        <v>0</v>
      </c>
      <c r="G55" s="2" t="s">
        <v>6</v>
      </c>
      <c r="H55" s="2" t="s">
        <v>6</v>
      </c>
      <c r="I55" s="2" t="s">
        <v>5</v>
      </c>
      <c r="J55" s="2" t="s">
        <v>5</v>
      </c>
    </row>
    <row r="59" spans="1:10" x14ac:dyDescent="0.2">
      <c r="A59" t="s">
        <v>40</v>
      </c>
    </row>
    <row r="62" spans="1:10" x14ac:dyDescent="0.2">
      <c r="A62" s="2" t="s">
        <v>2</v>
      </c>
      <c r="B62" s="2" t="s">
        <v>3</v>
      </c>
      <c r="C62" s="5" t="s">
        <v>4</v>
      </c>
      <c r="D62" s="2" t="s">
        <v>4</v>
      </c>
      <c r="E62" s="2" t="s">
        <v>0</v>
      </c>
      <c r="F62" s="2" t="s">
        <v>0</v>
      </c>
      <c r="G62" s="2" t="s">
        <v>6</v>
      </c>
      <c r="H62" s="2" t="s">
        <v>6</v>
      </c>
      <c r="I62" s="2" t="s">
        <v>5</v>
      </c>
      <c r="J62" s="2" t="s">
        <v>5</v>
      </c>
    </row>
    <row r="68" spans="1:1" x14ac:dyDescent="0.2">
      <c r="A68" t="s">
        <v>40</v>
      </c>
    </row>
  </sheetData>
  <mergeCells count="1">
    <mergeCell ref="A1:F1"/>
  </mergeCells>
  <phoneticPr fontId="4" type="noConversion"/>
  <pageMargins left="0.78740157499999996" right="0.78740157499999996" top="0.984251969" bottom="0.984251969" header="0.4921259845" footer="0.492125984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DBANZAHL</vt:lpstr>
      <vt:lpstr>DBANZAHL2</vt:lpstr>
      <vt:lpstr>DBMIN</vt:lpstr>
      <vt:lpstr>DBMAX</vt:lpstr>
      <vt:lpstr>DBMITTELWERT</vt:lpstr>
      <vt:lpstr>DBAUSZUG</vt:lpstr>
      <vt:lpstr>DBSUMME</vt:lpstr>
      <vt:lpstr>DBPRODUKT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2004-12-19T15:31:47Z</cp:lastPrinted>
  <dcterms:created xsi:type="dcterms:W3CDTF">2004-12-19T13:47:34Z</dcterms:created>
  <dcterms:modified xsi:type="dcterms:W3CDTF">2022-01-25T18:49:37Z</dcterms:modified>
</cp:coreProperties>
</file>